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2195" windowHeight="5475"/>
  </bookViews>
  <sheets>
    <sheet name="Sheet1" sheetId="2" r:id="rId1"/>
  </sheets>
  <definedNames>
    <definedName name="_xlnm._FilterDatabase" localSheetId="0" hidden="1">Sheet1!$A$3:$P$33</definedName>
  </definedNames>
  <calcPr calcId="125725"/>
</workbook>
</file>

<file path=xl/calcChain.xml><?xml version="1.0" encoding="utf-8"?>
<calcChain xmlns="http://schemas.openxmlformats.org/spreadsheetml/2006/main">
  <c r="I6" i="2"/>
  <c r="I7"/>
  <c r="I8"/>
  <c r="I9"/>
  <c r="I10"/>
  <c r="I11"/>
  <c r="I12"/>
  <c r="I13"/>
  <c r="I14"/>
  <c r="I15"/>
  <c r="I16"/>
  <c r="I18"/>
  <c r="I19"/>
  <c r="I20"/>
  <c r="I21"/>
  <c r="I23"/>
  <c r="I25"/>
  <c r="I26"/>
  <c r="I27"/>
  <c r="I28"/>
  <c r="I30"/>
  <c r="I31"/>
  <c r="I32"/>
  <c r="I33"/>
  <c r="I4"/>
  <c r="H5"/>
  <c r="I5" s="1"/>
  <c r="H6"/>
  <c r="H7"/>
  <c r="H8"/>
  <c r="H9"/>
  <c r="H10"/>
  <c r="H11"/>
  <c r="H12"/>
  <c r="H13"/>
  <c r="H14"/>
  <c r="H15"/>
  <c r="H16"/>
  <c r="H17"/>
  <c r="I17" s="1"/>
  <c r="H18"/>
  <c r="H19"/>
  <c r="H20"/>
  <c r="H21"/>
  <c r="H22"/>
  <c r="I22" s="1"/>
  <c r="H23"/>
  <c r="H24"/>
  <c r="I24" s="1"/>
  <c r="H25"/>
  <c r="H26"/>
  <c r="H27"/>
  <c r="H28"/>
  <c r="H29"/>
  <c r="H30"/>
  <c r="H31"/>
  <c r="H32"/>
  <c r="H33"/>
  <c r="H4"/>
  <c r="F33"/>
  <c r="F32"/>
  <c r="F31"/>
  <c r="F30"/>
  <c r="F29"/>
  <c r="I29" s="1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J9" l="1"/>
  <c r="L9" l="1"/>
  <c r="O9" s="1"/>
  <c r="P9" s="1"/>
  <c r="J31"/>
  <c r="J29"/>
  <c r="J6"/>
  <c r="J21"/>
  <c r="J20"/>
  <c r="J10"/>
  <c r="J33"/>
  <c r="J7"/>
  <c r="J5"/>
  <c r="J24"/>
  <c r="J30"/>
  <c r="J12"/>
  <c r="J11"/>
  <c r="J32"/>
  <c r="J19"/>
  <c r="J17"/>
  <c r="J13"/>
  <c r="J22"/>
  <c r="J16"/>
  <c r="J15"/>
  <c r="J27"/>
  <c r="J23"/>
  <c r="J26"/>
  <c r="J4"/>
  <c r="J28"/>
  <c r="J18"/>
  <c r="J14"/>
  <c r="L18" l="1"/>
  <c r="O18" s="1"/>
  <c r="P18" s="1"/>
  <c r="L29"/>
  <c r="O29" s="1"/>
  <c r="P29" s="1"/>
  <c r="L4"/>
  <c r="O4" s="1"/>
  <c r="P4" s="1"/>
  <c r="L25"/>
  <c r="O25" s="1"/>
  <c r="P25" s="1"/>
  <c r="L26"/>
  <c r="O26" s="1"/>
  <c r="P26" s="1"/>
  <c r="L28"/>
  <c r="O28" s="1"/>
  <c r="P28" s="1"/>
  <c r="L5"/>
  <c r="O5" s="1"/>
  <c r="P5" s="1"/>
  <c r="L15"/>
  <c r="O15" s="1"/>
  <c r="P15" s="1"/>
  <c r="L19"/>
  <c r="O19" s="1"/>
  <c r="P19" s="1"/>
  <c r="L11"/>
  <c r="O11" s="1"/>
  <c r="P11" s="1"/>
  <c r="L30"/>
  <c r="O30" s="1"/>
  <c r="P30" s="1"/>
  <c r="L14"/>
  <c r="O14" s="1"/>
  <c r="P14" s="1"/>
  <c r="L23"/>
  <c r="O23" s="1"/>
  <c r="P23" s="1"/>
  <c r="L31"/>
  <c r="O31" s="1"/>
  <c r="P31" s="1"/>
  <c r="L22"/>
  <c r="O22" s="1"/>
  <c r="P22" s="1"/>
  <c r="L32"/>
  <c r="O32" s="1"/>
  <c r="P32" s="1"/>
  <c r="L33"/>
  <c r="O33" s="1"/>
  <c r="P33" s="1"/>
  <c r="L17"/>
  <c r="O17" s="1"/>
  <c r="P17" s="1"/>
  <c r="L12"/>
  <c r="O12" s="1"/>
  <c r="P12" s="1"/>
  <c r="L16"/>
  <c r="O16" s="1"/>
  <c r="P16" s="1"/>
  <c r="L20"/>
  <c r="O20" s="1"/>
  <c r="P20" s="1"/>
  <c r="L7"/>
  <c r="O7" s="1"/>
  <c r="P7" s="1"/>
  <c r="L10"/>
  <c r="O10" s="1"/>
  <c r="P10" s="1"/>
  <c r="L21"/>
  <c r="O21" s="1"/>
  <c r="P21" s="1"/>
  <c r="L27"/>
  <c r="O27" s="1"/>
  <c r="P27" s="1"/>
  <c r="L13"/>
  <c r="O13" s="1"/>
  <c r="P13" s="1"/>
  <c r="L8"/>
  <c r="O8" s="1"/>
  <c r="P8" s="1"/>
  <c r="L24"/>
  <c r="O24" s="1"/>
  <c r="P24" s="1"/>
  <c r="L6"/>
  <c r="O6" s="1"/>
  <c r="P6" s="1"/>
</calcChain>
</file>

<file path=xl/comments1.xml><?xml version="1.0" encoding="utf-8"?>
<comments xmlns="http://schemas.openxmlformats.org/spreadsheetml/2006/main">
  <authors>
    <author>Administrator</author>
  </authors>
  <commentList>
    <comment ref="A31" authorId="0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图书、档案和网络中心配置方式：</t>
        </r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宋体"/>
            <family val="3"/>
            <charset val="134"/>
          </rPr>
          <t xml:space="preserve">、学校不定额配置公共服务用房的面积；
</t>
        </r>
        <r>
          <rPr>
            <sz val="9"/>
            <color indexed="81"/>
            <rFont val="Tahoma"/>
            <family val="2"/>
          </rPr>
          <t>2</t>
        </r>
        <r>
          <rPr>
            <sz val="9"/>
            <color indexed="81"/>
            <rFont val="宋体"/>
            <family val="3"/>
            <charset val="134"/>
          </rPr>
          <t>、行政办公用房按照管理机构执行。</t>
        </r>
      </text>
    </comment>
    <comment ref="A32" authorId="0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同图书馆</t>
        </r>
      </text>
    </comment>
  </commentList>
</comments>
</file>

<file path=xl/sharedStrings.xml><?xml version="1.0" encoding="utf-8"?>
<sst xmlns="http://schemas.openxmlformats.org/spreadsheetml/2006/main" count="48" uniqueCount="48">
  <si>
    <t>单位名称</t>
    <phoneticPr fontId="3" type="noConversion"/>
  </si>
  <si>
    <t>行政办公用房</t>
    <phoneticPr fontId="4" type="noConversion"/>
  </si>
  <si>
    <t>核算面积</t>
    <phoneticPr fontId="4" type="noConversion"/>
  </si>
  <si>
    <t>总数</t>
    <phoneticPr fontId="3" type="noConversion"/>
  </si>
  <si>
    <t>单位领导</t>
    <phoneticPr fontId="3" type="noConversion"/>
  </si>
  <si>
    <t>正处
（正职）</t>
    <phoneticPr fontId="3" type="noConversion"/>
  </si>
  <si>
    <t>副处
（副职）</t>
    <phoneticPr fontId="3" type="noConversion"/>
  </si>
  <si>
    <t>行政人员</t>
    <phoneticPr fontId="3" type="noConversion"/>
  </si>
  <si>
    <t>定额面积</t>
    <phoneticPr fontId="4" type="noConversion"/>
  </si>
  <si>
    <t>主校区办公用房实际面积</t>
    <phoneticPr fontId="4" type="noConversion"/>
  </si>
  <si>
    <t>其他校区办公用房实际面积</t>
    <phoneticPr fontId="4" type="noConversion"/>
  </si>
  <si>
    <t>主校区差额面积</t>
    <phoneticPr fontId="4" type="noConversion"/>
  </si>
  <si>
    <t>使用费（元/月）</t>
    <phoneticPr fontId="4" type="noConversion"/>
  </si>
  <si>
    <t>财务处</t>
    <phoneticPr fontId="3" type="noConversion"/>
  </si>
  <si>
    <t>创新创业学院</t>
    <phoneticPr fontId="4" type="noConversion"/>
  </si>
  <si>
    <t>高师培训中心</t>
    <phoneticPr fontId="3" type="noConversion"/>
  </si>
  <si>
    <t>基础教育管理与合作办公室</t>
    <phoneticPr fontId="4" type="noConversion"/>
  </si>
  <si>
    <t>基建处</t>
    <phoneticPr fontId="3" type="noConversion"/>
  </si>
  <si>
    <t>继续教育学院</t>
    <phoneticPr fontId="3" type="noConversion"/>
  </si>
  <si>
    <t>科技处</t>
    <phoneticPr fontId="3" type="noConversion"/>
  </si>
  <si>
    <t>离退处</t>
    <phoneticPr fontId="3" type="noConversion"/>
  </si>
  <si>
    <t>审计处</t>
    <phoneticPr fontId="3" type="noConversion"/>
  </si>
  <si>
    <t>校工会</t>
    <phoneticPr fontId="3" type="noConversion"/>
  </si>
  <si>
    <t>校团委</t>
  </si>
  <si>
    <t>校医院</t>
    <phoneticPr fontId="3" type="noConversion"/>
  </si>
  <si>
    <t>学报编辑部</t>
    <phoneticPr fontId="3" type="noConversion"/>
  </si>
  <si>
    <t>学生工作部（处）</t>
  </si>
  <si>
    <t>研究生院</t>
    <phoneticPr fontId="3" type="noConversion"/>
  </si>
  <si>
    <t>资产管理处</t>
  </si>
  <si>
    <t>组织部</t>
    <phoneticPr fontId="3" type="noConversion"/>
  </si>
  <si>
    <t>图书馆</t>
    <phoneticPr fontId="3" type="noConversion"/>
  </si>
  <si>
    <t>教师工作部/人事处</t>
    <phoneticPr fontId="3" type="noConversion"/>
  </si>
  <si>
    <t>武装部/保卫处</t>
    <phoneticPr fontId="3" type="noConversion"/>
  </si>
  <si>
    <t>教务处/教师教学发展中心</t>
    <phoneticPr fontId="3" type="noConversion"/>
  </si>
  <si>
    <t>宣传部/新闻中心</t>
    <phoneticPr fontId="3" type="noConversion"/>
  </si>
  <si>
    <t>校长办公室/发展规划办公室</t>
    <phoneticPr fontId="3" type="noConversion"/>
  </si>
  <si>
    <t>社科处/文科中心</t>
    <phoneticPr fontId="3" type="noConversion"/>
  </si>
  <si>
    <t>后勤保障处/后勤服务集团</t>
    <phoneticPr fontId="3" type="noConversion"/>
  </si>
  <si>
    <t>网信中心</t>
    <phoneticPr fontId="3" type="noConversion"/>
  </si>
  <si>
    <t>纪委办、监察处、巡察办</t>
    <phoneticPr fontId="3" type="noConversion"/>
  </si>
  <si>
    <t>公共服务用房</t>
    <phoneticPr fontId="4" type="noConversion"/>
  </si>
  <si>
    <t>人员情况</t>
    <phoneticPr fontId="3" type="noConversion"/>
  </si>
  <si>
    <t>五级职员</t>
    <phoneticPr fontId="2" type="noConversion"/>
  </si>
  <si>
    <t>六级职员</t>
    <phoneticPr fontId="2" type="noConversion"/>
  </si>
  <si>
    <t>校友会/校友工作办公室</t>
    <phoneticPr fontId="4" type="noConversion"/>
  </si>
  <si>
    <t>办公辅助用房核算面积</t>
    <phoneticPr fontId="4" type="noConversion"/>
  </si>
  <si>
    <t>统战部/机关党委</t>
    <phoneticPr fontId="3" type="noConversion"/>
  </si>
  <si>
    <t>党委办公室/督查办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</si>
</sst>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1">
    <font>
      <sz val="11"/>
      <color theme="1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3"/>
  <sheetViews>
    <sheetView tabSelected="1" topLeftCell="A16" zoomScaleNormal="100" workbookViewId="0">
      <selection activeCell="K29" sqref="K29"/>
    </sheetView>
  </sheetViews>
  <sheetFormatPr defaultColWidth="9" defaultRowHeight="27" customHeight="1"/>
  <cols>
    <col min="1" max="1" width="18" style="7" bestFit="1" customWidth="1"/>
    <col min="2" max="3" width="5.875" style="6" bestFit="1" customWidth="1"/>
    <col min="4" max="4" width="8.875" style="6" customWidth="1"/>
    <col min="5" max="5" width="6.125" style="6" customWidth="1"/>
    <col min="6" max="6" width="9.25" style="6" customWidth="1"/>
    <col min="7" max="7" width="6.125" style="6" customWidth="1"/>
    <col min="8" max="10" width="5.875" style="6" customWidth="1"/>
    <col min="11" max="12" width="7.25" style="6" customWidth="1"/>
    <col min="13" max="13" width="11.875" style="6" bestFit="1" customWidth="1"/>
    <col min="14" max="14" width="11.875" style="6" customWidth="1"/>
    <col min="15" max="15" width="9.5" style="6" bestFit="1" customWidth="1"/>
    <col min="16" max="16384" width="9" style="6"/>
  </cols>
  <sheetData>
    <row r="1" spans="1:16" s="5" customFormat="1" ht="44.25" customHeight="1">
      <c r="A1" s="12" t="s">
        <v>0</v>
      </c>
      <c r="B1" s="12" t="s">
        <v>1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3" t="s">
        <v>12</v>
      </c>
    </row>
    <row r="2" spans="1:16" s="5" customFormat="1" ht="27" customHeight="1">
      <c r="A2" s="12"/>
      <c r="B2" s="12" t="s">
        <v>41</v>
      </c>
      <c r="C2" s="12"/>
      <c r="D2" s="12"/>
      <c r="E2" s="12"/>
      <c r="F2" s="12"/>
      <c r="G2" s="12"/>
      <c r="H2" s="12"/>
      <c r="I2" s="12" t="s">
        <v>2</v>
      </c>
      <c r="J2" s="12" t="s">
        <v>45</v>
      </c>
      <c r="K2" s="12" t="s">
        <v>40</v>
      </c>
      <c r="L2" s="12" t="s">
        <v>8</v>
      </c>
      <c r="M2" s="16" t="s">
        <v>9</v>
      </c>
      <c r="N2" s="16" t="s">
        <v>10</v>
      </c>
      <c r="O2" s="16" t="s">
        <v>11</v>
      </c>
      <c r="P2" s="14"/>
    </row>
    <row r="3" spans="1:16" s="5" customFormat="1">
      <c r="A3" s="12"/>
      <c r="B3" s="1" t="s">
        <v>3</v>
      </c>
      <c r="C3" s="1" t="s">
        <v>4</v>
      </c>
      <c r="D3" s="1" t="s">
        <v>5</v>
      </c>
      <c r="E3" s="10" t="s">
        <v>42</v>
      </c>
      <c r="F3" s="1" t="s">
        <v>6</v>
      </c>
      <c r="G3" s="10" t="s">
        <v>43</v>
      </c>
      <c r="H3" s="1" t="s">
        <v>7</v>
      </c>
      <c r="I3" s="12"/>
      <c r="J3" s="12"/>
      <c r="K3" s="12"/>
      <c r="L3" s="12"/>
      <c r="M3" s="16"/>
      <c r="N3" s="16"/>
      <c r="O3" s="16"/>
      <c r="P3" s="15"/>
    </row>
    <row r="4" spans="1:16" ht="27" customHeight="1">
      <c r="A4" s="9" t="s">
        <v>47</v>
      </c>
      <c r="B4" s="8">
        <v>9</v>
      </c>
      <c r="C4" s="8">
        <v>4</v>
      </c>
      <c r="D4" s="8">
        <v>1</v>
      </c>
      <c r="E4" s="8">
        <v>0</v>
      </c>
      <c r="F4" s="8">
        <f t="shared" ref="F4:F33" si="0">C4-D4</f>
        <v>3</v>
      </c>
      <c r="G4" s="8">
        <v>0</v>
      </c>
      <c r="H4" s="2">
        <f>B4-C4-E4-G4</f>
        <v>5</v>
      </c>
      <c r="I4" s="3">
        <f>(D4+E4)*18+(F4+G4)*12+H4*9</f>
        <v>99</v>
      </c>
      <c r="J4" s="3">
        <f>B4*3</f>
        <v>27</v>
      </c>
      <c r="K4" s="8">
        <v>147</v>
      </c>
      <c r="L4" s="3">
        <f t="shared" ref="L4:L11" si="1">I4+J4</f>
        <v>126</v>
      </c>
      <c r="M4" s="4">
        <v>83</v>
      </c>
      <c r="N4" s="4">
        <v>0</v>
      </c>
      <c r="O4" s="4">
        <f t="shared" ref="O4:O9" si="2">L4-M4</f>
        <v>43</v>
      </c>
      <c r="P4" s="8">
        <f>SUMPRODUCT(TEXT(-O4-{0,0.05,0.1,0.2}*L4,"0;\0")*{0,10,10,30})</f>
        <v>0</v>
      </c>
    </row>
    <row r="5" spans="1:16" ht="27" customHeight="1">
      <c r="A5" s="9" t="s">
        <v>35</v>
      </c>
      <c r="B5" s="8">
        <v>19</v>
      </c>
      <c r="C5" s="8">
        <v>4</v>
      </c>
      <c r="D5" s="8">
        <v>1</v>
      </c>
      <c r="E5" s="8">
        <v>0</v>
      </c>
      <c r="F5" s="8">
        <f t="shared" si="0"/>
        <v>3</v>
      </c>
      <c r="G5" s="8">
        <v>0</v>
      </c>
      <c r="H5" s="2">
        <f t="shared" ref="H5:H33" si="3">B5-C5-E5-G5</f>
        <v>15</v>
      </c>
      <c r="I5" s="3">
        <f t="shared" ref="I5:I33" si="4">(D5+E5)*18+(F5+G5)*12+H5*9</f>
        <v>189</v>
      </c>
      <c r="J5" s="3">
        <f>B5*3</f>
        <v>57</v>
      </c>
      <c r="K5" s="8">
        <v>498</v>
      </c>
      <c r="L5" s="3">
        <f t="shared" si="1"/>
        <v>246</v>
      </c>
      <c r="M5" s="11">
        <v>166</v>
      </c>
      <c r="N5" s="4">
        <v>124</v>
      </c>
      <c r="O5" s="4">
        <f t="shared" si="2"/>
        <v>80</v>
      </c>
      <c r="P5" s="8">
        <f>SUMPRODUCT(TEXT(-O5-{0,0.05,0.1,0.2}*L5,"0;\0")*{0,10,10,30})</f>
        <v>0</v>
      </c>
    </row>
    <row r="6" spans="1:16" ht="27" customHeight="1">
      <c r="A6" s="9" t="s">
        <v>29</v>
      </c>
      <c r="B6" s="8">
        <v>12</v>
      </c>
      <c r="C6" s="8">
        <v>4</v>
      </c>
      <c r="D6" s="8">
        <v>2</v>
      </c>
      <c r="E6" s="8">
        <v>0</v>
      </c>
      <c r="F6" s="8">
        <f t="shared" si="0"/>
        <v>2</v>
      </c>
      <c r="G6" s="8">
        <v>0</v>
      </c>
      <c r="H6" s="2">
        <f t="shared" si="3"/>
        <v>8</v>
      </c>
      <c r="I6" s="3">
        <f t="shared" si="4"/>
        <v>132</v>
      </c>
      <c r="J6" s="3">
        <f>B6*3</f>
        <v>36</v>
      </c>
      <c r="K6" s="8">
        <v>31</v>
      </c>
      <c r="L6" s="3">
        <f t="shared" si="1"/>
        <v>168</v>
      </c>
      <c r="M6" s="4">
        <v>134</v>
      </c>
      <c r="N6" s="4">
        <v>78</v>
      </c>
      <c r="O6" s="4">
        <f t="shared" si="2"/>
        <v>34</v>
      </c>
      <c r="P6" s="8">
        <f>SUMPRODUCT(TEXT(-O6-{0,0.05,0.1,0.2}*L6,"0;\0")*{0,10,10,30})</f>
        <v>0</v>
      </c>
    </row>
    <row r="7" spans="1:16" ht="27" customHeight="1">
      <c r="A7" s="9" t="s">
        <v>34</v>
      </c>
      <c r="B7" s="8">
        <v>12</v>
      </c>
      <c r="C7" s="8">
        <v>5</v>
      </c>
      <c r="D7" s="8">
        <v>2</v>
      </c>
      <c r="E7" s="8">
        <v>0</v>
      </c>
      <c r="F7" s="8">
        <f t="shared" si="0"/>
        <v>3</v>
      </c>
      <c r="G7" s="8">
        <v>0</v>
      </c>
      <c r="H7" s="2">
        <f t="shared" si="3"/>
        <v>7</v>
      </c>
      <c r="I7" s="3">
        <f t="shared" si="4"/>
        <v>135</v>
      </c>
      <c r="J7" s="3">
        <f>B7*3</f>
        <v>36</v>
      </c>
      <c r="K7" s="8">
        <v>348</v>
      </c>
      <c r="L7" s="3">
        <f t="shared" si="1"/>
        <v>171</v>
      </c>
      <c r="M7" s="4">
        <v>160</v>
      </c>
      <c r="N7" s="4">
        <v>15</v>
      </c>
      <c r="O7" s="4">
        <f t="shared" si="2"/>
        <v>11</v>
      </c>
      <c r="P7" s="8">
        <f>SUMPRODUCT(TEXT(-O7-{0,0.05,0.1,0.2}*L7,"0;\0")*{0,10,10,30})</f>
        <v>0</v>
      </c>
    </row>
    <row r="8" spans="1:16" ht="27" customHeight="1">
      <c r="A8" s="9" t="s">
        <v>46</v>
      </c>
      <c r="B8" s="8">
        <v>4</v>
      </c>
      <c r="C8" s="8">
        <v>2</v>
      </c>
      <c r="D8" s="8">
        <v>1</v>
      </c>
      <c r="E8" s="8">
        <v>1</v>
      </c>
      <c r="F8" s="8">
        <f t="shared" si="0"/>
        <v>1</v>
      </c>
      <c r="G8" s="8">
        <v>0</v>
      </c>
      <c r="H8" s="2">
        <f t="shared" si="3"/>
        <v>1</v>
      </c>
      <c r="I8" s="3">
        <f t="shared" si="4"/>
        <v>57</v>
      </c>
      <c r="J8" s="3">
        <v>18</v>
      </c>
      <c r="K8" s="8">
        <v>224</v>
      </c>
      <c r="L8" s="3">
        <f t="shared" si="1"/>
        <v>75</v>
      </c>
      <c r="M8" s="11">
        <v>75</v>
      </c>
      <c r="N8" s="4">
        <v>0</v>
      </c>
      <c r="O8" s="4">
        <f t="shared" si="2"/>
        <v>0</v>
      </c>
      <c r="P8" s="8">
        <f>SUMPRODUCT(TEXT(-O8-{0,0.05,0.1,0.2}*L8,"0;\0")*{0,10,10,30})</f>
        <v>0</v>
      </c>
    </row>
    <row r="9" spans="1:16" ht="27" customHeight="1">
      <c r="A9" s="9" t="s">
        <v>39</v>
      </c>
      <c r="B9" s="8">
        <v>13</v>
      </c>
      <c r="C9" s="8">
        <v>5</v>
      </c>
      <c r="D9" s="8">
        <v>2</v>
      </c>
      <c r="E9" s="8">
        <v>2</v>
      </c>
      <c r="F9" s="8">
        <f t="shared" si="0"/>
        <v>3</v>
      </c>
      <c r="G9" s="8">
        <v>2</v>
      </c>
      <c r="H9" s="2">
        <f t="shared" si="3"/>
        <v>4</v>
      </c>
      <c r="I9" s="3">
        <f t="shared" si="4"/>
        <v>168</v>
      </c>
      <c r="J9" s="3">
        <f>B9*3</f>
        <v>39</v>
      </c>
      <c r="K9" s="8">
        <v>344</v>
      </c>
      <c r="L9" s="3">
        <f t="shared" si="1"/>
        <v>207</v>
      </c>
      <c r="M9" s="4">
        <v>180</v>
      </c>
      <c r="N9" s="4">
        <v>14</v>
      </c>
      <c r="O9" s="4">
        <f t="shared" si="2"/>
        <v>27</v>
      </c>
      <c r="P9" s="8">
        <f>SUMPRODUCT(TEXT(-O9-{0,0.05,0.1,0.2}*L9,"0;\0")*{0,10,10,30})</f>
        <v>0</v>
      </c>
    </row>
    <row r="10" spans="1:16" ht="27" customHeight="1">
      <c r="A10" s="9" t="s">
        <v>26</v>
      </c>
      <c r="B10" s="8">
        <v>21</v>
      </c>
      <c r="C10" s="8">
        <v>3</v>
      </c>
      <c r="D10" s="8">
        <v>1</v>
      </c>
      <c r="E10" s="8">
        <v>0</v>
      </c>
      <c r="F10" s="8">
        <f t="shared" si="0"/>
        <v>2</v>
      </c>
      <c r="G10" s="8">
        <v>0</v>
      </c>
      <c r="H10" s="2">
        <f t="shared" si="3"/>
        <v>18</v>
      </c>
      <c r="I10" s="3">
        <f t="shared" si="4"/>
        <v>204</v>
      </c>
      <c r="J10" s="3">
        <f t="shared" ref="J10" si="5">B10*3</f>
        <v>63</v>
      </c>
      <c r="K10" s="8">
        <v>2694</v>
      </c>
      <c r="L10" s="3">
        <f t="shared" si="1"/>
        <v>267</v>
      </c>
      <c r="M10" s="4">
        <v>103</v>
      </c>
      <c r="N10" s="4">
        <v>66</v>
      </c>
      <c r="O10" s="4">
        <f t="shared" ref="O10" si="6">L10-M10</f>
        <v>164</v>
      </c>
      <c r="P10" s="8">
        <f>SUMPRODUCT(TEXT(-O10-{0,0.05,0.1,0.2}*L10,"0;\0")*{0,10,10,30})</f>
        <v>0</v>
      </c>
    </row>
    <row r="11" spans="1:16" ht="27" customHeight="1">
      <c r="A11" s="9" t="s">
        <v>22</v>
      </c>
      <c r="B11" s="8">
        <v>20</v>
      </c>
      <c r="C11" s="8">
        <v>5</v>
      </c>
      <c r="D11" s="8">
        <v>1</v>
      </c>
      <c r="E11" s="8">
        <v>1</v>
      </c>
      <c r="F11" s="8">
        <f t="shared" si="0"/>
        <v>4</v>
      </c>
      <c r="G11" s="8">
        <v>2</v>
      </c>
      <c r="H11" s="2">
        <f t="shared" si="3"/>
        <v>12</v>
      </c>
      <c r="I11" s="3">
        <f t="shared" si="4"/>
        <v>216</v>
      </c>
      <c r="J11" s="3">
        <f>B11*3</f>
        <v>60</v>
      </c>
      <c r="K11" s="8">
        <v>816</v>
      </c>
      <c r="L11" s="3">
        <f t="shared" si="1"/>
        <v>276</v>
      </c>
      <c r="M11" s="4">
        <v>255</v>
      </c>
      <c r="N11" s="4">
        <v>71</v>
      </c>
      <c r="O11" s="4">
        <f>L11-M11</f>
        <v>21</v>
      </c>
      <c r="P11" s="8">
        <f>SUMPRODUCT(TEXT(-O11-{0,0.05,0.1,0.2}*L11,"0;\0")*{0,10,10,30})</f>
        <v>0</v>
      </c>
    </row>
    <row r="12" spans="1:16" ht="27" customHeight="1">
      <c r="A12" s="9" t="s">
        <v>23</v>
      </c>
      <c r="B12" s="8">
        <v>9</v>
      </c>
      <c r="C12" s="8">
        <v>3</v>
      </c>
      <c r="D12" s="8">
        <v>1</v>
      </c>
      <c r="E12" s="8">
        <v>0</v>
      </c>
      <c r="F12" s="8">
        <f t="shared" si="0"/>
        <v>2</v>
      </c>
      <c r="G12" s="8">
        <v>0</v>
      </c>
      <c r="H12" s="2">
        <f t="shared" si="3"/>
        <v>6</v>
      </c>
      <c r="I12" s="3">
        <f t="shared" si="4"/>
        <v>96</v>
      </c>
      <c r="J12" s="3">
        <f t="shared" ref="J12" si="7">B12*3</f>
        <v>27</v>
      </c>
      <c r="K12" s="8">
        <v>2178</v>
      </c>
      <c r="L12" s="3">
        <f t="shared" ref="L12" si="8">I12+J12</f>
        <v>123</v>
      </c>
      <c r="M12" s="4">
        <v>107</v>
      </c>
      <c r="N12" s="4">
        <v>65</v>
      </c>
      <c r="O12" s="4">
        <f t="shared" ref="O12" si="9">L12-M12</f>
        <v>16</v>
      </c>
      <c r="P12" s="8">
        <f>SUMPRODUCT(TEXT(-O12-{0,0.05,0.1,0.2}*L12,"0;\0")*{0,10,10,30})</f>
        <v>0</v>
      </c>
    </row>
    <row r="13" spans="1:16" ht="27" customHeight="1">
      <c r="A13" s="9" t="s">
        <v>31</v>
      </c>
      <c r="B13" s="8">
        <v>16</v>
      </c>
      <c r="C13" s="8">
        <v>4</v>
      </c>
      <c r="D13" s="8">
        <v>1</v>
      </c>
      <c r="E13" s="8">
        <v>0</v>
      </c>
      <c r="F13" s="8">
        <f t="shared" si="0"/>
        <v>3</v>
      </c>
      <c r="G13" s="8">
        <v>0</v>
      </c>
      <c r="H13" s="2">
        <f t="shared" si="3"/>
        <v>12</v>
      </c>
      <c r="I13" s="3">
        <f t="shared" si="4"/>
        <v>162</v>
      </c>
      <c r="J13" s="3">
        <f>B13*3</f>
        <v>48</v>
      </c>
      <c r="K13" s="8">
        <v>65</v>
      </c>
      <c r="L13" s="3">
        <f>I13+J13</f>
        <v>210</v>
      </c>
      <c r="M13" s="4">
        <v>149</v>
      </c>
      <c r="N13" s="4">
        <v>19</v>
      </c>
      <c r="O13" s="4">
        <f>L13-M13</f>
        <v>61</v>
      </c>
      <c r="P13" s="8">
        <f>SUMPRODUCT(TEXT(-O13-{0,0.05,0.1,0.2}*L13,"0;\0")*{0,10,10,30})</f>
        <v>0</v>
      </c>
    </row>
    <row r="14" spans="1:16" ht="27" customHeight="1">
      <c r="A14" s="9" t="s">
        <v>32</v>
      </c>
      <c r="B14" s="8">
        <v>109</v>
      </c>
      <c r="C14" s="8">
        <v>4</v>
      </c>
      <c r="D14" s="8">
        <v>1</v>
      </c>
      <c r="E14" s="8">
        <v>0</v>
      </c>
      <c r="F14" s="8">
        <f t="shared" si="0"/>
        <v>3</v>
      </c>
      <c r="G14" s="8">
        <v>1</v>
      </c>
      <c r="H14" s="2">
        <f t="shared" si="3"/>
        <v>104</v>
      </c>
      <c r="I14" s="3">
        <f t="shared" si="4"/>
        <v>1002</v>
      </c>
      <c r="J14" s="3">
        <f>B14*3</f>
        <v>327</v>
      </c>
      <c r="K14" s="8">
        <v>314</v>
      </c>
      <c r="L14" s="3">
        <f>I14+J14</f>
        <v>1329</v>
      </c>
      <c r="M14" s="4">
        <v>129</v>
      </c>
      <c r="N14" s="4">
        <v>300</v>
      </c>
      <c r="O14" s="4">
        <f>L14-M14</f>
        <v>1200</v>
      </c>
      <c r="P14" s="8">
        <f>SUMPRODUCT(TEXT(-O14-{0,0.05,0.1,0.2}*L14,"0;\0")*{0,10,10,30})</f>
        <v>0</v>
      </c>
    </row>
    <row r="15" spans="1:16" ht="27" customHeight="1">
      <c r="A15" s="9" t="s">
        <v>33</v>
      </c>
      <c r="B15" s="8">
        <v>47</v>
      </c>
      <c r="C15" s="8">
        <v>6</v>
      </c>
      <c r="D15" s="8">
        <v>2</v>
      </c>
      <c r="E15" s="8">
        <v>0</v>
      </c>
      <c r="F15" s="8">
        <f t="shared" si="0"/>
        <v>4</v>
      </c>
      <c r="G15" s="8">
        <v>0</v>
      </c>
      <c r="H15" s="2">
        <f t="shared" si="3"/>
        <v>41</v>
      </c>
      <c r="I15" s="3">
        <f t="shared" si="4"/>
        <v>453</v>
      </c>
      <c r="J15" s="3">
        <f>B15*3</f>
        <v>141</v>
      </c>
      <c r="K15" s="8">
        <v>43712</v>
      </c>
      <c r="L15" s="3">
        <f>I15+J15</f>
        <v>594</v>
      </c>
      <c r="M15" s="4">
        <v>533</v>
      </c>
      <c r="N15" s="4">
        <v>418</v>
      </c>
      <c r="O15" s="4">
        <f>L15-M15</f>
        <v>61</v>
      </c>
      <c r="P15" s="8">
        <f>SUMPRODUCT(TEXT(-O15-{0,0.05,0.1,0.2}*L15,"0;\0")*{0,10,10,30})</f>
        <v>0</v>
      </c>
    </row>
    <row r="16" spans="1:16" ht="27" customHeight="1">
      <c r="A16" s="9" t="s">
        <v>19</v>
      </c>
      <c r="B16" s="8">
        <v>13</v>
      </c>
      <c r="C16" s="8">
        <v>3</v>
      </c>
      <c r="D16" s="8">
        <v>1</v>
      </c>
      <c r="E16" s="8">
        <v>0</v>
      </c>
      <c r="F16" s="8">
        <f t="shared" si="0"/>
        <v>2</v>
      </c>
      <c r="G16" s="8">
        <v>0</v>
      </c>
      <c r="H16" s="2">
        <f t="shared" si="3"/>
        <v>10</v>
      </c>
      <c r="I16" s="3">
        <f t="shared" si="4"/>
        <v>132</v>
      </c>
      <c r="J16" s="3">
        <f>B16*3</f>
        <v>39</v>
      </c>
      <c r="K16" s="8">
        <v>65</v>
      </c>
      <c r="L16" s="3">
        <f>I16+J16</f>
        <v>171</v>
      </c>
      <c r="M16" s="4">
        <v>154</v>
      </c>
      <c r="N16" s="4">
        <v>0</v>
      </c>
      <c r="O16" s="4">
        <f>L16-M16</f>
        <v>17</v>
      </c>
      <c r="P16" s="8">
        <f>SUMPRODUCT(TEXT(-O16-{0,0.05,0.1,0.2}*L16,"0;\0")*{0,10,10,30})</f>
        <v>0</v>
      </c>
    </row>
    <row r="17" spans="1:16" ht="27" customHeight="1">
      <c r="A17" s="9" t="s">
        <v>36</v>
      </c>
      <c r="B17" s="8">
        <v>12</v>
      </c>
      <c r="C17" s="8">
        <v>3</v>
      </c>
      <c r="D17" s="8">
        <v>1</v>
      </c>
      <c r="E17" s="8">
        <v>0</v>
      </c>
      <c r="F17" s="8">
        <f t="shared" si="0"/>
        <v>2</v>
      </c>
      <c r="G17" s="8">
        <v>0</v>
      </c>
      <c r="H17" s="2">
        <f t="shared" si="3"/>
        <v>9</v>
      </c>
      <c r="I17" s="3">
        <f t="shared" si="4"/>
        <v>123</v>
      </c>
      <c r="J17" s="3">
        <f t="shared" ref="J17" si="10">B17*3</f>
        <v>36</v>
      </c>
      <c r="K17" s="8">
        <v>610</v>
      </c>
      <c r="L17" s="3">
        <f t="shared" ref="L17" si="11">I17+J17</f>
        <v>159</v>
      </c>
      <c r="M17" s="11">
        <v>155</v>
      </c>
      <c r="N17" s="4">
        <v>17</v>
      </c>
      <c r="O17" s="4">
        <f t="shared" ref="O17" si="12">L17-M17</f>
        <v>4</v>
      </c>
      <c r="P17" s="8">
        <f>SUMPRODUCT(TEXT(-O17-{0,0.05,0.1,0.2}*L17,"0;\0")*{0,10,10,30})</f>
        <v>0</v>
      </c>
    </row>
    <row r="18" spans="1:16" ht="27" customHeight="1">
      <c r="A18" s="9" t="s">
        <v>13</v>
      </c>
      <c r="B18" s="8">
        <v>34</v>
      </c>
      <c r="C18" s="8">
        <v>3</v>
      </c>
      <c r="D18" s="8">
        <v>1</v>
      </c>
      <c r="E18" s="8">
        <v>0</v>
      </c>
      <c r="F18" s="8">
        <f t="shared" si="0"/>
        <v>2</v>
      </c>
      <c r="G18" s="8">
        <v>0</v>
      </c>
      <c r="H18" s="2">
        <f t="shared" si="3"/>
        <v>31</v>
      </c>
      <c r="I18" s="3">
        <f t="shared" si="4"/>
        <v>321</v>
      </c>
      <c r="J18" s="3">
        <f t="shared" ref="J18:J24" si="13">B18*3</f>
        <v>102</v>
      </c>
      <c r="K18" s="8">
        <v>275</v>
      </c>
      <c r="L18" s="3">
        <f>I18+J18</f>
        <v>423</v>
      </c>
      <c r="M18" s="4">
        <v>346</v>
      </c>
      <c r="N18" s="4">
        <v>12</v>
      </c>
      <c r="O18" s="4">
        <f>L18-M18</f>
        <v>77</v>
      </c>
      <c r="P18" s="8">
        <f>SUMPRODUCT(TEXT(-O18-{0,0.05,0.1,0.2}*L18,"0;\0")*{0,10,10,30})</f>
        <v>0</v>
      </c>
    </row>
    <row r="19" spans="1:16" ht="27" customHeight="1">
      <c r="A19" s="9" t="s">
        <v>21</v>
      </c>
      <c r="B19" s="8">
        <v>9</v>
      </c>
      <c r="C19" s="8">
        <v>3</v>
      </c>
      <c r="D19" s="8">
        <v>1</v>
      </c>
      <c r="E19" s="8">
        <v>0</v>
      </c>
      <c r="F19" s="8">
        <f t="shared" si="0"/>
        <v>2</v>
      </c>
      <c r="G19" s="8">
        <v>0</v>
      </c>
      <c r="H19" s="2">
        <f t="shared" si="3"/>
        <v>6</v>
      </c>
      <c r="I19" s="3">
        <f t="shared" si="4"/>
        <v>96</v>
      </c>
      <c r="J19" s="3">
        <f t="shared" si="13"/>
        <v>27</v>
      </c>
      <c r="K19" s="8">
        <v>55</v>
      </c>
      <c r="L19" s="3">
        <f>I19+J19</f>
        <v>123</v>
      </c>
      <c r="M19" s="4">
        <v>101</v>
      </c>
      <c r="N19" s="4">
        <v>0</v>
      </c>
      <c r="O19" s="4">
        <f>L19-M19</f>
        <v>22</v>
      </c>
      <c r="P19" s="8">
        <f>SUMPRODUCT(TEXT(-O19-{0,0.05,0.1,0.2}*L19,"0;\0")*{0,10,10,30})</f>
        <v>0</v>
      </c>
    </row>
    <row r="20" spans="1:16" ht="27" customHeight="1">
      <c r="A20" s="9" t="s">
        <v>27</v>
      </c>
      <c r="B20" s="8">
        <v>21</v>
      </c>
      <c r="C20" s="8">
        <v>5</v>
      </c>
      <c r="D20" s="8">
        <v>1</v>
      </c>
      <c r="E20" s="8">
        <v>0</v>
      </c>
      <c r="F20" s="8">
        <f t="shared" si="0"/>
        <v>4</v>
      </c>
      <c r="G20" s="8">
        <v>0</v>
      </c>
      <c r="H20" s="2">
        <f t="shared" si="3"/>
        <v>16</v>
      </c>
      <c r="I20" s="3">
        <f t="shared" si="4"/>
        <v>210</v>
      </c>
      <c r="J20" s="3">
        <f t="shared" si="13"/>
        <v>63</v>
      </c>
      <c r="K20" s="8">
        <v>633</v>
      </c>
      <c r="L20" s="3">
        <f>I20+J20</f>
        <v>273</v>
      </c>
      <c r="M20" s="4">
        <v>154</v>
      </c>
      <c r="N20" s="4">
        <v>46</v>
      </c>
      <c r="O20" s="4">
        <f>L20-M20</f>
        <v>119</v>
      </c>
      <c r="P20" s="8">
        <f>SUMPRODUCT(TEXT(-O20-{0,0.05,0.1,0.2}*L20,"0;\0")*{0,10,10,30})</f>
        <v>0</v>
      </c>
    </row>
    <row r="21" spans="1:16" ht="27" customHeight="1">
      <c r="A21" s="9" t="s">
        <v>28</v>
      </c>
      <c r="B21" s="8">
        <v>21</v>
      </c>
      <c r="C21" s="8">
        <v>4</v>
      </c>
      <c r="D21" s="8">
        <v>1</v>
      </c>
      <c r="E21" s="8">
        <v>0</v>
      </c>
      <c r="F21" s="8">
        <f t="shared" si="0"/>
        <v>3</v>
      </c>
      <c r="G21" s="8">
        <v>0</v>
      </c>
      <c r="H21" s="2">
        <f t="shared" si="3"/>
        <v>17</v>
      </c>
      <c r="I21" s="3">
        <f t="shared" si="4"/>
        <v>207</v>
      </c>
      <c r="J21" s="3">
        <f t="shared" si="13"/>
        <v>63</v>
      </c>
      <c r="K21" s="8">
        <v>64</v>
      </c>
      <c r="L21" s="3">
        <f t="shared" ref="L21:L33" si="14">I21+J21</f>
        <v>270</v>
      </c>
      <c r="M21" s="4">
        <v>254</v>
      </c>
      <c r="N21" s="4">
        <v>0</v>
      </c>
      <c r="O21" s="4">
        <f t="shared" ref="O21:O33" si="15">L21-M21</f>
        <v>16</v>
      </c>
      <c r="P21" s="8">
        <f>SUMPRODUCT(TEXT(-O21-{0,0.05,0.1,0.2}*L21,"0;\0")*{0,10,10,30})</f>
        <v>0</v>
      </c>
    </row>
    <row r="22" spans="1:16" ht="27" customHeight="1">
      <c r="A22" s="9" t="s">
        <v>20</v>
      </c>
      <c r="B22" s="8">
        <v>12</v>
      </c>
      <c r="C22" s="8">
        <v>4</v>
      </c>
      <c r="D22" s="8">
        <v>2</v>
      </c>
      <c r="E22" s="8">
        <v>0</v>
      </c>
      <c r="F22" s="8">
        <f t="shared" si="0"/>
        <v>2</v>
      </c>
      <c r="G22" s="8">
        <v>1</v>
      </c>
      <c r="H22" s="2">
        <f t="shared" si="3"/>
        <v>7</v>
      </c>
      <c r="I22" s="3">
        <f t="shared" si="4"/>
        <v>135</v>
      </c>
      <c r="J22" s="3">
        <f t="shared" si="13"/>
        <v>36</v>
      </c>
      <c r="K22" s="8">
        <v>1645</v>
      </c>
      <c r="L22" s="3">
        <f t="shared" si="14"/>
        <v>171</v>
      </c>
      <c r="M22" s="4">
        <v>152</v>
      </c>
      <c r="N22" s="4">
        <v>57</v>
      </c>
      <c r="O22" s="4">
        <f t="shared" si="15"/>
        <v>19</v>
      </c>
      <c r="P22" s="8">
        <f>SUMPRODUCT(TEXT(-O22-{0,0.05,0.1,0.2}*L22,"0;\0")*{0,10,10,30})</f>
        <v>0</v>
      </c>
    </row>
    <row r="23" spans="1:16" ht="27" customHeight="1">
      <c r="A23" s="9" t="s">
        <v>17</v>
      </c>
      <c r="B23" s="8">
        <v>20</v>
      </c>
      <c r="C23" s="8">
        <v>4</v>
      </c>
      <c r="D23" s="8">
        <v>1</v>
      </c>
      <c r="E23" s="8">
        <v>0</v>
      </c>
      <c r="F23" s="8">
        <f t="shared" si="0"/>
        <v>3</v>
      </c>
      <c r="G23" s="8">
        <v>0</v>
      </c>
      <c r="H23" s="2">
        <f t="shared" si="3"/>
        <v>16</v>
      </c>
      <c r="I23" s="3">
        <f t="shared" si="4"/>
        <v>198</v>
      </c>
      <c r="J23" s="3">
        <f t="shared" si="13"/>
        <v>60</v>
      </c>
      <c r="K23" s="8">
        <v>197</v>
      </c>
      <c r="L23" s="3">
        <f t="shared" si="14"/>
        <v>258</v>
      </c>
      <c r="M23" s="4">
        <v>254</v>
      </c>
      <c r="N23" s="4">
        <v>101</v>
      </c>
      <c r="O23" s="4">
        <f t="shared" si="15"/>
        <v>4</v>
      </c>
      <c r="P23" s="8">
        <f>SUMPRODUCT(TEXT(-O23-{0,0.05,0.1,0.2}*L23,"0;\0")*{0,10,10,30})</f>
        <v>0</v>
      </c>
    </row>
    <row r="24" spans="1:16" ht="27" customHeight="1">
      <c r="A24" s="9" t="s">
        <v>44</v>
      </c>
      <c r="B24" s="8">
        <v>12</v>
      </c>
      <c r="C24" s="8">
        <v>3</v>
      </c>
      <c r="D24" s="8">
        <v>1</v>
      </c>
      <c r="E24" s="8">
        <v>0</v>
      </c>
      <c r="F24" s="8">
        <f t="shared" si="0"/>
        <v>2</v>
      </c>
      <c r="G24" s="8">
        <v>0</v>
      </c>
      <c r="H24" s="2">
        <f t="shared" si="3"/>
        <v>9</v>
      </c>
      <c r="I24" s="3">
        <f t="shared" si="4"/>
        <v>123</v>
      </c>
      <c r="J24" s="3">
        <f t="shared" si="13"/>
        <v>36</v>
      </c>
      <c r="K24" s="8">
        <v>217</v>
      </c>
      <c r="L24" s="3">
        <f t="shared" si="14"/>
        <v>159</v>
      </c>
      <c r="M24" s="4">
        <v>163</v>
      </c>
      <c r="N24" s="4">
        <v>84</v>
      </c>
      <c r="O24" s="4">
        <f t="shared" si="15"/>
        <v>-4</v>
      </c>
      <c r="P24" s="8">
        <f>SUMPRODUCT(TEXT(-O24-{0,0.05,0.1,0.2}*L24,"0;\0")*{0,10,10,30})</f>
        <v>0</v>
      </c>
    </row>
    <row r="25" spans="1:16" ht="27" customHeight="1">
      <c r="A25" s="9" t="s">
        <v>16</v>
      </c>
      <c r="B25" s="8">
        <v>3</v>
      </c>
      <c r="C25" s="8">
        <v>2</v>
      </c>
      <c r="D25" s="8">
        <v>1</v>
      </c>
      <c r="E25" s="8">
        <v>0</v>
      </c>
      <c r="F25" s="8">
        <f t="shared" si="0"/>
        <v>1</v>
      </c>
      <c r="G25" s="8">
        <v>0</v>
      </c>
      <c r="H25" s="2">
        <f t="shared" si="3"/>
        <v>1</v>
      </c>
      <c r="I25" s="3">
        <f t="shared" si="4"/>
        <v>39</v>
      </c>
      <c r="J25" s="3">
        <v>18</v>
      </c>
      <c r="K25" s="8">
        <v>0</v>
      </c>
      <c r="L25" s="3">
        <f t="shared" si="14"/>
        <v>57</v>
      </c>
      <c r="M25" s="4">
        <v>42</v>
      </c>
      <c r="N25" s="4">
        <v>0</v>
      </c>
      <c r="O25" s="4">
        <f t="shared" si="15"/>
        <v>15</v>
      </c>
      <c r="P25" s="8">
        <f>SUMPRODUCT(TEXT(-O25-{0,0.05,0.1,0.2}*L25,"0;\0")*{0,10,10,30})</f>
        <v>0</v>
      </c>
    </row>
    <row r="26" spans="1:16" ht="27" customHeight="1">
      <c r="A26" s="9" t="s">
        <v>15</v>
      </c>
      <c r="B26" s="8">
        <v>8</v>
      </c>
      <c r="C26" s="8">
        <v>2</v>
      </c>
      <c r="D26" s="8">
        <v>1</v>
      </c>
      <c r="E26" s="8">
        <v>0</v>
      </c>
      <c r="F26" s="8">
        <f t="shared" si="0"/>
        <v>1</v>
      </c>
      <c r="G26" s="8">
        <v>1</v>
      </c>
      <c r="H26" s="2">
        <f t="shared" si="3"/>
        <v>5</v>
      </c>
      <c r="I26" s="3">
        <f t="shared" si="4"/>
        <v>87</v>
      </c>
      <c r="J26" s="3">
        <f>B26*3</f>
        <v>24</v>
      </c>
      <c r="K26" s="8">
        <v>192</v>
      </c>
      <c r="L26" s="3">
        <f>I26+J26</f>
        <v>111</v>
      </c>
      <c r="M26" s="4">
        <v>111</v>
      </c>
      <c r="N26" s="4">
        <v>0</v>
      </c>
      <c r="O26" s="4">
        <f>L26-M26</f>
        <v>0</v>
      </c>
      <c r="P26" s="8">
        <f>SUMPRODUCT(TEXT(-O26-{0,0.05,0.1,0.2}*L26,"0;\0")*{0,10,10,30})</f>
        <v>0</v>
      </c>
    </row>
    <row r="27" spans="1:16" ht="27" customHeight="1">
      <c r="A27" s="9" t="s">
        <v>18</v>
      </c>
      <c r="B27" s="8">
        <v>28</v>
      </c>
      <c r="C27" s="8">
        <v>4</v>
      </c>
      <c r="D27" s="8">
        <v>1</v>
      </c>
      <c r="E27" s="8">
        <v>0</v>
      </c>
      <c r="F27" s="8">
        <f t="shared" si="0"/>
        <v>3</v>
      </c>
      <c r="G27" s="8">
        <v>0</v>
      </c>
      <c r="H27" s="2">
        <f t="shared" si="3"/>
        <v>24</v>
      </c>
      <c r="I27" s="3">
        <f t="shared" si="4"/>
        <v>270</v>
      </c>
      <c r="J27" s="3">
        <f t="shared" ref="J27" si="16">B27*3</f>
        <v>84</v>
      </c>
      <c r="K27" s="8">
        <v>678</v>
      </c>
      <c r="L27" s="3">
        <f>I27+J27</f>
        <v>354</v>
      </c>
      <c r="M27" s="4">
        <v>354</v>
      </c>
      <c r="N27" s="4">
        <v>0</v>
      </c>
      <c r="O27" s="4">
        <f>L27-M27</f>
        <v>0</v>
      </c>
      <c r="P27" s="8">
        <f>SUMPRODUCT(TEXT(-O27-{0,0.05,0.1,0.2}*L27,"0;\0")*{0,10,10,30})</f>
        <v>0</v>
      </c>
    </row>
    <row r="28" spans="1:16" ht="27" customHeight="1">
      <c r="A28" s="9" t="s">
        <v>14</v>
      </c>
      <c r="B28" s="8">
        <v>7</v>
      </c>
      <c r="C28" s="8">
        <v>3</v>
      </c>
      <c r="D28" s="8">
        <v>1</v>
      </c>
      <c r="E28" s="8">
        <v>0</v>
      </c>
      <c r="F28" s="8">
        <f t="shared" si="0"/>
        <v>2</v>
      </c>
      <c r="G28" s="8">
        <v>0</v>
      </c>
      <c r="H28" s="2">
        <f t="shared" si="3"/>
        <v>4</v>
      </c>
      <c r="I28" s="3">
        <f t="shared" si="4"/>
        <v>78</v>
      </c>
      <c r="J28" s="3">
        <f t="shared" ref="J28:J33" si="17">B28*3</f>
        <v>21</v>
      </c>
      <c r="K28" s="8">
        <v>3238</v>
      </c>
      <c r="L28" s="3">
        <f t="shared" ref="L28" si="18">I28+J28</f>
        <v>99</v>
      </c>
      <c r="M28" s="4">
        <v>96</v>
      </c>
      <c r="N28" s="4">
        <v>72</v>
      </c>
      <c r="O28" s="4">
        <f t="shared" ref="O28" si="19">L28-M28</f>
        <v>3</v>
      </c>
      <c r="P28" s="8">
        <f>SUMPRODUCT(TEXT(-O28-{0,0.05,0.1,0.2}*L28,"0;\0")*{0,10,10,30})</f>
        <v>0</v>
      </c>
    </row>
    <row r="29" spans="1:16" ht="27" customHeight="1">
      <c r="A29" s="9" t="s">
        <v>37</v>
      </c>
      <c r="B29" s="8">
        <v>141</v>
      </c>
      <c r="C29" s="8">
        <v>5</v>
      </c>
      <c r="D29" s="8">
        <v>2</v>
      </c>
      <c r="E29" s="8">
        <v>0</v>
      </c>
      <c r="F29" s="8">
        <f t="shared" si="0"/>
        <v>3</v>
      </c>
      <c r="G29" s="8">
        <v>0</v>
      </c>
      <c r="H29" s="2">
        <f t="shared" si="3"/>
        <v>136</v>
      </c>
      <c r="I29" s="3">
        <f t="shared" si="4"/>
        <v>1296</v>
      </c>
      <c r="J29" s="3">
        <f t="shared" si="17"/>
        <v>423</v>
      </c>
      <c r="K29" s="8">
        <v>31367</v>
      </c>
      <c r="L29" s="3">
        <f t="shared" ref="L29" si="20">I29+J29</f>
        <v>1719</v>
      </c>
      <c r="M29" s="4">
        <v>374</v>
      </c>
      <c r="N29" s="4">
        <v>697</v>
      </c>
      <c r="O29" s="4">
        <f>L29-M29-N29</f>
        <v>648</v>
      </c>
      <c r="P29" s="8">
        <f>SUMPRODUCT(TEXT(-O29-{0,0.05,0.1,0.2}*L29,"0;\0")*{0,10,10,30})</f>
        <v>0</v>
      </c>
    </row>
    <row r="30" spans="1:16" ht="27" customHeight="1">
      <c r="A30" s="9" t="s">
        <v>24</v>
      </c>
      <c r="B30" s="8">
        <v>48</v>
      </c>
      <c r="C30" s="8">
        <v>1</v>
      </c>
      <c r="D30" s="8">
        <v>0</v>
      </c>
      <c r="E30" s="8">
        <v>0</v>
      </c>
      <c r="F30" s="8">
        <f t="shared" si="0"/>
        <v>1</v>
      </c>
      <c r="G30" s="8">
        <v>0</v>
      </c>
      <c r="H30" s="2">
        <f t="shared" si="3"/>
        <v>47</v>
      </c>
      <c r="I30" s="3">
        <f t="shared" si="4"/>
        <v>435</v>
      </c>
      <c r="J30" s="3">
        <f t="shared" si="17"/>
        <v>144</v>
      </c>
      <c r="K30" s="8">
        <v>1092</v>
      </c>
      <c r="L30" s="3">
        <f>I30+J30</f>
        <v>579</v>
      </c>
      <c r="M30" s="4">
        <v>136</v>
      </c>
      <c r="N30" s="4">
        <v>26</v>
      </c>
      <c r="O30" s="4">
        <f>L30-M30</f>
        <v>443</v>
      </c>
      <c r="P30" s="8">
        <f>SUMPRODUCT(TEXT(-O30-{0,0.05,0.1,0.2}*L30,"0;\0")*{0,10,10,30})</f>
        <v>0</v>
      </c>
    </row>
    <row r="31" spans="1:16" ht="27" customHeight="1">
      <c r="A31" s="9" t="s">
        <v>30</v>
      </c>
      <c r="B31" s="8">
        <v>80</v>
      </c>
      <c r="C31" s="8">
        <v>5</v>
      </c>
      <c r="D31" s="8">
        <v>2</v>
      </c>
      <c r="E31" s="8">
        <v>1</v>
      </c>
      <c r="F31" s="8">
        <f t="shared" si="0"/>
        <v>3</v>
      </c>
      <c r="G31" s="8">
        <v>0</v>
      </c>
      <c r="H31" s="2">
        <f t="shared" si="3"/>
        <v>74</v>
      </c>
      <c r="I31" s="3">
        <f t="shared" si="4"/>
        <v>756</v>
      </c>
      <c r="J31" s="3">
        <f t="shared" si="17"/>
        <v>240</v>
      </c>
      <c r="K31" s="8">
        <v>29766</v>
      </c>
      <c r="L31" s="3">
        <f t="shared" si="14"/>
        <v>996</v>
      </c>
      <c r="M31" s="4">
        <v>472</v>
      </c>
      <c r="N31" s="4">
        <v>538</v>
      </c>
      <c r="O31" s="4">
        <f t="shared" si="15"/>
        <v>524</v>
      </c>
      <c r="P31" s="8">
        <f>SUMPRODUCT(TEXT(-O31-{0,0.05,0.1,0.2}*L31,"0;\0")*{0,10,10,30})</f>
        <v>0</v>
      </c>
    </row>
    <row r="32" spans="1:16" ht="27" customHeight="1">
      <c r="A32" s="9" t="s">
        <v>38</v>
      </c>
      <c r="B32" s="8">
        <v>19</v>
      </c>
      <c r="C32" s="8">
        <v>3</v>
      </c>
      <c r="D32" s="8">
        <v>1</v>
      </c>
      <c r="E32" s="8">
        <v>0</v>
      </c>
      <c r="F32" s="8">
        <f t="shared" si="0"/>
        <v>2</v>
      </c>
      <c r="G32" s="8">
        <v>0</v>
      </c>
      <c r="H32" s="2">
        <f t="shared" si="3"/>
        <v>16</v>
      </c>
      <c r="I32" s="3">
        <f t="shared" si="4"/>
        <v>186</v>
      </c>
      <c r="J32" s="3">
        <f t="shared" si="17"/>
        <v>57</v>
      </c>
      <c r="K32" s="8">
        <v>1996</v>
      </c>
      <c r="L32" s="3">
        <f t="shared" si="14"/>
        <v>243</v>
      </c>
      <c r="M32" s="4">
        <v>184</v>
      </c>
      <c r="N32" s="4">
        <v>89</v>
      </c>
      <c r="O32" s="4">
        <f t="shared" si="15"/>
        <v>59</v>
      </c>
      <c r="P32" s="8">
        <f>SUMPRODUCT(TEXT(-O32-{0,0.05,0.1,0.2}*L32,"0;\0")*{0,10,10,30})</f>
        <v>0</v>
      </c>
    </row>
    <row r="33" spans="1:16" ht="27" customHeight="1">
      <c r="A33" s="9" t="s">
        <v>25</v>
      </c>
      <c r="B33" s="8">
        <v>11</v>
      </c>
      <c r="C33" s="8">
        <v>1</v>
      </c>
      <c r="D33" s="8">
        <v>0</v>
      </c>
      <c r="E33" s="8">
        <v>0</v>
      </c>
      <c r="F33" s="8">
        <f t="shared" si="0"/>
        <v>1</v>
      </c>
      <c r="G33" s="8">
        <v>0</v>
      </c>
      <c r="H33" s="2">
        <f t="shared" si="3"/>
        <v>10</v>
      </c>
      <c r="I33" s="3">
        <f t="shared" si="4"/>
        <v>102</v>
      </c>
      <c r="J33" s="3">
        <f t="shared" si="17"/>
        <v>33</v>
      </c>
      <c r="K33" s="8">
        <v>194</v>
      </c>
      <c r="L33" s="3">
        <f t="shared" si="14"/>
        <v>135</v>
      </c>
      <c r="M33" s="4">
        <v>117</v>
      </c>
      <c r="N33" s="4">
        <v>0</v>
      </c>
      <c r="O33" s="4">
        <f t="shared" si="15"/>
        <v>18</v>
      </c>
      <c r="P33" s="8">
        <f>SUMPRODUCT(TEXT(-O33-{0,0.05,0.1,0.2}*L33,"0;\0")*{0,10,10,30})</f>
        <v>0</v>
      </c>
    </row>
  </sheetData>
  <autoFilter ref="A3:P33">
    <filterColumn colId="4"/>
    <filterColumn colId="6"/>
  </autoFilter>
  <mergeCells count="11">
    <mergeCell ref="A1:A3"/>
    <mergeCell ref="B1:O1"/>
    <mergeCell ref="P1:P3"/>
    <mergeCell ref="B2:H2"/>
    <mergeCell ref="I2:I3"/>
    <mergeCell ref="J2:J3"/>
    <mergeCell ref="K2:K3"/>
    <mergeCell ref="L2:L3"/>
    <mergeCell ref="M2:M3"/>
    <mergeCell ref="N2:N3"/>
    <mergeCell ref="O2:O3"/>
  </mergeCells>
  <phoneticPr fontId="2" type="noConversion"/>
  <pageMargins left="0.7" right="0.7" top="0.75" bottom="0.75" header="0.3" footer="0.3"/>
  <pageSetup paperSize="9" orientation="portrait" horizontalDpi="200" verticalDpi="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2018-06-13T01:08:42Z</dcterms:created>
  <dcterms:modified xsi:type="dcterms:W3CDTF">2020-11-27T01:41:28Z</dcterms:modified>
</cp:coreProperties>
</file>